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Заступник директора\Звіти\"/>
    </mc:Choice>
  </mc:AlternateContent>
  <bookViews>
    <workbookView xWindow="0" yWindow="0" windowWidth="28800" windowHeight="12435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22" i="1" l="1"/>
  <c r="D23" i="1"/>
  <c r="D76" i="1" l="1"/>
  <c r="D75" i="1"/>
  <c r="D74" i="1"/>
  <c r="D73" i="1"/>
  <c r="D72" i="1"/>
  <c r="D71" i="1"/>
  <c r="D91" i="1"/>
  <c r="D56" i="1"/>
  <c r="D55" i="1"/>
  <c r="D54" i="1"/>
  <c r="D53" i="1"/>
  <c r="D52" i="1"/>
  <c r="D51" i="1"/>
  <c r="D50" i="1"/>
  <c r="D49" i="1"/>
  <c r="D48" i="1"/>
  <c r="D45" i="1"/>
  <c r="D44" i="1"/>
  <c r="D42" i="1"/>
  <c r="D40" i="1"/>
  <c r="D39" i="1"/>
  <c r="D37" i="1"/>
  <c r="D32" i="1"/>
  <c r="D31" i="1"/>
  <c r="D27" i="1"/>
  <c r="D25" i="1"/>
  <c r="D24" i="1"/>
  <c r="A16" i="1"/>
  <c r="A17" i="1" s="1"/>
  <c r="A18" i="1" s="1"/>
  <c r="A19" i="1" s="1"/>
  <c r="A20" i="1" s="1"/>
  <c r="A21" i="1" s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D77" i="1"/>
</calcChain>
</file>

<file path=xl/sharedStrings.xml><?xml version="1.0" encoding="utf-8"?>
<sst xmlns="http://schemas.openxmlformats.org/spreadsheetml/2006/main" count="83" uniqueCount="78">
  <si>
    <t>Фінансова звітність школи.</t>
  </si>
  <si>
    <t>Інформація про перелік товарів, отриманих за рахунок бюджетних коштів:</t>
  </si>
  <si>
    <t>Інтерактивна дошка SMART Board M680V з аксесуарами</t>
  </si>
  <si>
    <t>Мультимедійний проектор з короткофокусним об'єктивом InFocus INV30 з кріпленням</t>
  </si>
  <si>
    <t>№ з/п</t>
  </si>
  <si>
    <t>Комплект 1-місний антисколіозний регульований по висоті (стіл-парта, стілець)</t>
  </si>
  <si>
    <t>Найменування</t>
  </si>
  <si>
    <t>Кількість  шт</t>
  </si>
  <si>
    <t>Сума/грн</t>
  </si>
  <si>
    <t>Ламінатор Lam MARK</t>
  </si>
  <si>
    <t>Плівка для ламінування 100 арк.</t>
  </si>
  <si>
    <t>Індивідуальні набори "6 цеглинок"</t>
  </si>
  <si>
    <t>Вугілля Активоване.Таблетки по 250мг №10</t>
  </si>
  <si>
    <t>Аміаку розчин 10% по 40мл у флаконах</t>
  </si>
  <si>
    <t>Анальгін табл.по 500мг №10</t>
  </si>
  <si>
    <t>Цитрамон-Дарниця №10</t>
  </si>
  <si>
    <t>Ацетилсаліцилова кислота табл.по 500мг №10</t>
  </si>
  <si>
    <t>Бензилбензоату емульсія нашкурна 20% по 50г у флаконах</t>
  </si>
  <si>
    <t>Борна кислота розчин 3% по 20 мл у флаконах</t>
  </si>
  <si>
    <t>Брильянтовий зелений, 1% по 20 мл у флаконах</t>
  </si>
  <si>
    <t>Валідол табл.по 60 мг №10 у блістерах</t>
  </si>
  <si>
    <t>Валеріани екстракт табл. По 20 мг №50 у блістерах</t>
  </si>
  <si>
    <t>Зубні краплі 10 мл №1</t>
  </si>
  <si>
    <t>Корвалол крап.фл. 25 мл №1</t>
  </si>
  <si>
    <t>Корвалдин крап. Фл. 25 мл №1</t>
  </si>
  <si>
    <t xml:space="preserve">Йод роз.5% по 10 мл у флаконах </t>
  </si>
  <si>
    <t>Перметрин р-н нашкірний 0,5% фл. 50 мл</t>
  </si>
  <si>
    <t>М'ятні таблетки №10</t>
  </si>
  <si>
    <t>Дротаверин табл. 0,04г №10</t>
  </si>
  <si>
    <t>Троксавазин гель 2% туба 40 г №1</t>
  </si>
  <si>
    <t>Папазол №10</t>
  </si>
  <si>
    <t>Пантенол Аерозоль 116г №1</t>
  </si>
  <si>
    <t>Парацетамол табл. 200мг №10</t>
  </si>
  <si>
    <t>Перекись водню 3% по 40 мл у флаконах</t>
  </si>
  <si>
    <t>Синтоміцин 10% туба 25г №1</t>
  </si>
  <si>
    <t>Сульфацил-натрію крап.очні 30% по 10 мл №1</t>
  </si>
  <si>
    <t>Бинт н/ст5х10</t>
  </si>
  <si>
    <t>Бинт ст 3х10</t>
  </si>
  <si>
    <t>Бинт ст 5х10</t>
  </si>
  <si>
    <t>Бинт н/ст 7х14</t>
  </si>
  <si>
    <t>Вати н/ст 100гр</t>
  </si>
  <si>
    <t>Вати стер. 50 гр.</t>
  </si>
  <si>
    <t>Пластирь 7,2х1,90</t>
  </si>
  <si>
    <t>Пластирь 3х500</t>
  </si>
  <si>
    <t>Серветка стер.</t>
  </si>
  <si>
    <t>Журнал складу педагогічних працівників</t>
  </si>
  <si>
    <t>Журнал інструктажів</t>
  </si>
  <si>
    <t>Конрольна візитаційна книга</t>
  </si>
  <si>
    <t>Журнал вхідної кореспонденції</t>
  </si>
  <si>
    <t>Журнал вихідної кореспонденції</t>
  </si>
  <si>
    <t>Книга обліку вхідних телефонограм</t>
  </si>
  <si>
    <t>Книга відвідування учнів</t>
  </si>
  <si>
    <t>Інформація</t>
  </si>
  <si>
    <t>про перелік матеріальних цінностей, товарів та послуг, отриманих як благодійна допомога</t>
  </si>
  <si>
    <t>Набір наліпок Вибір емоцій</t>
  </si>
  <si>
    <t>ДАРНИЦЬКА РАЙОННА В МІСТІ КИЄВІ ДЕРЖАВНА АДМІНІСТРАЦІЯ</t>
  </si>
  <si>
    <t>УПРАВЛІННЯ ОСВІТИ</t>
  </si>
  <si>
    <t>ПОЧАТКОВА ШКОЛА №332</t>
  </si>
  <si>
    <t xml:space="preserve">02140 м. Київ вул. Бориса Гмирі 2В </t>
  </si>
  <si>
    <t>znz-332@ukr.net</t>
  </si>
  <si>
    <t>Разом</t>
  </si>
  <si>
    <t>М'які пуфи дитячі</t>
  </si>
  <si>
    <t>Журнал реєстрації наказів з основної діяльності</t>
  </si>
  <si>
    <t>Журнал з пожежної безпеки</t>
  </si>
  <si>
    <t>Журнал з охорони праці</t>
  </si>
  <si>
    <t>Книга протоколів педагогічних рад</t>
  </si>
  <si>
    <t>Книга реєстрації кадрової діяльності</t>
  </si>
  <si>
    <t>Журнал реєестрації наказів</t>
  </si>
  <si>
    <t>Класні журнали 1-4 клас</t>
  </si>
  <si>
    <t>Журнали ГПД 1-4 клас</t>
  </si>
  <si>
    <t>Особові справи</t>
  </si>
  <si>
    <t>Інтерактивна система проекції</t>
  </si>
  <si>
    <t>Портативний комп'ютер вчителя (ноутбук) Dell Inspiron 15 3567 з програмним забезпеченням WinPro10 UKR Upgrd OLP NL Acdmc</t>
  </si>
  <si>
    <t>Кружка без ручки</t>
  </si>
  <si>
    <t>Тарілка глибока</t>
  </si>
  <si>
    <t>Тарілка мілка</t>
  </si>
  <si>
    <t>Піднос</t>
  </si>
  <si>
    <t>Набори Lego Play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</si>
</sst>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2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right" wrapText="1"/>
    </xf>
    <xf numFmtId="2" fontId="5" fillId="0" borderId="0" xfId="0" applyNumberFormat="1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2619375</xdr:colOff>
          <xdr:row>1</xdr:row>
          <xdr:rowOff>38100</xdr:rowOff>
        </xdr:from>
        <xdr:to>
          <xdr:col>1</xdr:col>
          <xdr:colOff>3295650</xdr:colOff>
          <xdr:row>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8"/>
  <sheetViews>
    <sheetView tabSelected="1" topLeftCell="A70" workbookViewId="0">
      <selection activeCell="F91" sqref="F91"/>
    </sheetView>
  </sheetViews>
  <sheetFormatPr defaultRowHeight="18.75" x14ac:dyDescent="0.3"/>
  <cols>
    <col min="1" max="1" width="5.85546875" style="1" customWidth="1"/>
    <col min="2" max="2" width="57.42578125" style="1" customWidth="1"/>
    <col min="3" max="3" width="8.28515625" style="1" customWidth="1"/>
    <col min="4" max="4" width="14.28515625" style="1" customWidth="1"/>
    <col min="5" max="16384" width="9.140625" style="1"/>
  </cols>
  <sheetData>
    <row r="2" spans="1:9" ht="69" customHeight="1" x14ac:dyDescent="0.3">
      <c r="A2" s="19"/>
      <c r="B2" s="19"/>
      <c r="C2" s="19"/>
      <c r="D2" s="19"/>
    </row>
    <row r="3" spans="1:9" x14ac:dyDescent="0.3">
      <c r="A3" s="24" t="s">
        <v>55</v>
      </c>
      <c r="B3" s="24"/>
      <c r="C3" s="24"/>
      <c r="D3" s="24"/>
    </row>
    <row r="4" spans="1:9" x14ac:dyDescent="0.3">
      <c r="A4" s="24" t="s">
        <v>56</v>
      </c>
      <c r="B4" s="24"/>
      <c r="C4" s="24"/>
      <c r="D4" s="24"/>
    </row>
    <row r="5" spans="1:9" x14ac:dyDescent="0.3">
      <c r="A5" s="24" t="s">
        <v>57</v>
      </c>
      <c r="B5" s="24"/>
      <c r="C5" s="24"/>
      <c r="D5" s="24"/>
    </row>
    <row r="6" spans="1:9" x14ac:dyDescent="0.3">
      <c r="A6" s="25" t="s">
        <v>58</v>
      </c>
      <c r="B6" s="25"/>
      <c r="C6" s="25"/>
      <c r="D6" s="25"/>
    </row>
    <row r="7" spans="1:9" x14ac:dyDescent="0.3">
      <c r="A7" s="25" t="s">
        <v>59</v>
      </c>
      <c r="B7" s="25"/>
      <c r="C7" s="25"/>
      <c r="D7" s="25"/>
    </row>
    <row r="10" spans="1:9" ht="15" customHeight="1" x14ac:dyDescent="0.3">
      <c r="A10" s="27" t="s">
        <v>0</v>
      </c>
      <c r="B10" s="27"/>
      <c r="C10" s="27"/>
      <c r="D10" s="27"/>
      <c r="E10" s="3"/>
      <c r="F10" s="3"/>
      <c r="G10" s="3"/>
      <c r="H10" s="3"/>
      <c r="I10" s="3"/>
    </row>
    <row r="11" spans="1:9" ht="11.25" customHeight="1" x14ac:dyDescent="0.3"/>
    <row r="12" spans="1:9" ht="40.5" customHeight="1" x14ac:dyDescent="0.3">
      <c r="A12" s="26" t="s">
        <v>1</v>
      </c>
      <c r="B12" s="26"/>
      <c r="C12" s="26"/>
      <c r="D12" s="26"/>
      <c r="E12" s="2"/>
      <c r="F12" s="2"/>
      <c r="G12" s="2"/>
      <c r="H12" s="2"/>
      <c r="I12" s="2"/>
    </row>
    <row r="14" spans="1:9" ht="56.25" x14ac:dyDescent="0.3">
      <c r="A14" s="4" t="s">
        <v>4</v>
      </c>
      <c r="B14" s="5" t="s">
        <v>6</v>
      </c>
      <c r="C14" s="6" t="s">
        <v>7</v>
      </c>
      <c r="D14" s="5" t="s">
        <v>8</v>
      </c>
    </row>
    <row r="15" spans="1:9" ht="37.5" x14ac:dyDescent="0.3">
      <c r="A15" s="7">
        <v>1</v>
      </c>
      <c r="B15" s="8" t="s">
        <v>2</v>
      </c>
      <c r="C15" s="7">
        <v>3</v>
      </c>
      <c r="D15" s="9">
        <v>69825</v>
      </c>
    </row>
    <row r="16" spans="1:9" ht="37.5" x14ac:dyDescent="0.3">
      <c r="A16" s="7">
        <f>1+A15</f>
        <v>2</v>
      </c>
      <c r="B16" s="10" t="s">
        <v>3</v>
      </c>
      <c r="C16" s="7">
        <v>3</v>
      </c>
      <c r="D16" s="9">
        <v>57450</v>
      </c>
    </row>
    <row r="17" spans="1:4" ht="37.5" x14ac:dyDescent="0.3">
      <c r="A17" s="7">
        <f t="shared" ref="A17:A76" si="0">1+A16</f>
        <v>3</v>
      </c>
      <c r="B17" s="10" t="s">
        <v>5</v>
      </c>
      <c r="C17" s="7">
        <v>128</v>
      </c>
      <c r="D17" s="9">
        <v>192000</v>
      </c>
    </row>
    <row r="18" spans="1:4" x14ac:dyDescent="0.3">
      <c r="A18" s="7">
        <f t="shared" si="0"/>
        <v>4</v>
      </c>
      <c r="B18" s="10" t="s">
        <v>71</v>
      </c>
      <c r="C18" s="7">
        <v>1</v>
      </c>
      <c r="D18" s="9">
        <v>138570</v>
      </c>
    </row>
    <row r="19" spans="1:4" ht="56.25" x14ac:dyDescent="0.3">
      <c r="A19" s="7">
        <f t="shared" si="0"/>
        <v>5</v>
      </c>
      <c r="B19" s="10" t="s">
        <v>72</v>
      </c>
      <c r="C19" s="7">
        <v>3</v>
      </c>
      <c r="D19" s="9">
        <v>49680</v>
      </c>
    </row>
    <row r="20" spans="1:4" x14ac:dyDescent="0.3">
      <c r="A20" s="7">
        <f t="shared" si="0"/>
        <v>6</v>
      </c>
      <c r="B20" s="11" t="s">
        <v>9</v>
      </c>
      <c r="C20" s="7">
        <v>10</v>
      </c>
      <c r="D20" s="9">
        <v>1479.6</v>
      </c>
    </row>
    <row r="21" spans="1:4" x14ac:dyDescent="0.3">
      <c r="A21" s="7">
        <f t="shared" si="0"/>
        <v>7</v>
      </c>
      <c r="B21" s="11" t="s">
        <v>10</v>
      </c>
      <c r="C21" s="7">
        <v>10</v>
      </c>
      <c r="D21" s="9">
        <v>153.6</v>
      </c>
    </row>
    <row r="22" spans="1:4" x14ac:dyDescent="0.3">
      <c r="A22" s="7">
        <f t="shared" si="0"/>
        <v>8</v>
      </c>
      <c r="B22" s="11" t="s">
        <v>11</v>
      </c>
      <c r="C22" s="7">
        <v>270</v>
      </c>
      <c r="D22" s="9">
        <f>270*10.36</f>
        <v>2797.2</v>
      </c>
    </row>
    <row r="23" spans="1:4" x14ac:dyDescent="0.3">
      <c r="A23" s="7">
        <f t="shared" si="0"/>
        <v>9</v>
      </c>
      <c r="B23" s="11" t="s">
        <v>77</v>
      </c>
      <c r="C23" s="7">
        <v>20</v>
      </c>
      <c r="D23" s="9">
        <f>20*511.98</f>
        <v>10239.6</v>
      </c>
    </row>
    <row r="24" spans="1:4" x14ac:dyDescent="0.3">
      <c r="A24" s="7">
        <f t="shared" si="0"/>
        <v>10</v>
      </c>
      <c r="B24" s="11" t="s">
        <v>12</v>
      </c>
      <c r="C24" s="7">
        <v>50</v>
      </c>
      <c r="D24" s="9">
        <f>2.69*C24</f>
        <v>134.5</v>
      </c>
    </row>
    <row r="25" spans="1:4" x14ac:dyDescent="0.3">
      <c r="A25" s="7">
        <f t="shared" si="0"/>
        <v>11</v>
      </c>
      <c r="B25" s="11" t="s">
        <v>13</v>
      </c>
      <c r="C25" s="7">
        <v>1</v>
      </c>
      <c r="D25" s="9">
        <f t="shared" ref="D25" si="1">2.69*C25</f>
        <v>2.69</v>
      </c>
    </row>
    <row r="26" spans="1:4" x14ac:dyDescent="0.3">
      <c r="A26" s="7">
        <f t="shared" si="0"/>
        <v>12</v>
      </c>
      <c r="B26" s="11" t="s">
        <v>14</v>
      </c>
      <c r="C26" s="7">
        <v>1</v>
      </c>
      <c r="D26" s="9">
        <v>5.99</v>
      </c>
    </row>
    <row r="27" spans="1:4" x14ac:dyDescent="0.3">
      <c r="A27" s="7">
        <f t="shared" si="0"/>
        <v>13</v>
      </c>
      <c r="B27" s="11" t="s">
        <v>15</v>
      </c>
      <c r="C27" s="7">
        <v>20</v>
      </c>
      <c r="D27" s="9">
        <f>12.46*20</f>
        <v>249.20000000000002</v>
      </c>
    </row>
    <row r="28" spans="1:4" x14ac:dyDescent="0.3">
      <c r="A28" s="7">
        <f t="shared" si="0"/>
        <v>14</v>
      </c>
      <c r="B28" s="11" t="s">
        <v>16</v>
      </c>
      <c r="C28" s="7">
        <v>1</v>
      </c>
      <c r="D28" s="9">
        <v>2.56</v>
      </c>
    </row>
    <row r="29" spans="1:4" ht="37.5" x14ac:dyDescent="0.3">
      <c r="A29" s="7">
        <f t="shared" si="0"/>
        <v>15</v>
      </c>
      <c r="B29" s="11" t="s">
        <v>17</v>
      </c>
      <c r="C29" s="7">
        <v>1</v>
      </c>
      <c r="D29" s="9">
        <v>8.73</v>
      </c>
    </row>
    <row r="30" spans="1:4" x14ac:dyDescent="0.3">
      <c r="A30" s="7">
        <f t="shared" si="0"/>
        <v>16</v>
      </c>
      <c r="B30" s="11" t="s">
        <v>18</v>
      </c>
      <c r="C30" s="7">
        <v>1</v>
      </c>
      <c r="D30" s="9">
        <v>2.88</v>
      </c>
    </row>
    <row r="31" spans="1:4" ht="37.5" x14ac:dyDescent="0.3">
      <c r="A31" s="7">
        <f t="shared" si="0"/>
        <v>17</v>
      </c>
      <c r="B31" s="11" t="s">
        <v>19</v>
      </c>
      <c r="C31" s="7">
        <v>3</v>
      </c>
      <c r="D31" s="9">
        <f>3.6*3</f>
        <v>10.8</v>
      </c>
    </row>
    <row r="32" spans="1:4" x14ac:dyDescent="0.3">
      <c r="A32" s="7">
        <f t="shared" si="0"/>
        <v>18</v>
      </c>
      <c r="B32" s="11" t="s">
        <v>20</v>
      </c>
      <c r="C32" s="7">
        <v>3</v>
      </c>
      <c r="D32" s="9">
        <f>2.56*3</f>
        <v>7.68</v>
      </c>
    </row>
    <row r="33" spans="1:4" ht="37.5" x14ac:dyDescent="0.3">
      <c r="A33" s="7">
        <f t="shared" si="0"/>
        <v>19</v>
      </c>
      <c r="B33" s="11" t="s">
        <v>21</v>
      </c>
      <c r="C33" s="7">
        <v>1</v>
      </c>
      <c r="D33" s="9">
        <v>12.32</v>
      </c>
    </row>
    <row r="34" spans="1:4" x14ac:dyDescent="0.3">
      <c r="A34" s="7">
        <f t="shared" si="0"/>
        <v>20</v>
      </c>
      <c r="B34" s="11" t="s">
        <v>22</v>
      </c>
      <c r="C34" s="7">
        <v>1</v>
      </c>
      <c r="D34" s="9">
        <v>7.95</v>
      </c>
    </row>
    <row r="35" spans="1:4" x14ac:dyDescent="0.3">
      <c r="A35" s="7">
        <f t="shared" si="0"/>
        <v>21</v>
      </c>
      <c r="B35" s="11" t="s">
        <v>23</v>
      </c>
      <c r="C35" s="7">
        <v>1</v>
      </c>
      <c r="D35" s="9">
        <v>10.4</v>
      </c>
    </row>
    <row r="36" spans="1:4" x14ac:dyDescent="0.3">
      <c r="A36" s="7">
        <f t="shared" si="0"/>
        <v>22</v>
      </c>
      <c r="B36" s="11" t="s">
        <v>24</v>
      </c>
      <c r="C36" s="7">
        <v>1</v>
      </c>
      <c r="D36" s="9">
        <v>17.97</v>
      </c>
    </row>
    <row r="37" spans="1:4" x14ac:dyDescent="0.3">
      <c r="A37" s="7">
        <f t="shared" si="0"/>
        <v>23</v>
      </c>
      <c r="B37" s="11" t="s">
        <v>25</v>
      </c>
      <c r="C37" s="7">
        <v>7</v>
      </c>
      <c r="D37" s="9">
        <f>7.53*7</f>
        <v>52.71</v>
      </c>
    </row>
    <row r="38" spans="1:4" x14ac:dyDescent="0.3">
      <c r="A38" s="7">
        <f t="shared" si="0"/>
        <v>24</v>
      </c>
      <c r="B38" s="11" t="s">
        <v>26</v>
      </c>
      <c r="C38" s="7">
        <v>1</v>
      </c>
      <c r="D38" s="9">
        <v>32.6</v>
      </c>
    </row>
    <row r="39" spans="1:4" x14ac:dyDescent="0.3">
      <c r="A39" s="7">
        <f t="shared" si="0"/>
        <v>25</v>
      </c>
      <c r="B39" s="11" t="s">
        <v>27</v>
      </c>
      <c r="C39" s="7">
        <v>12</v>
      </c>
      <c r="D39" s="9">
        <f>5.7*12</f>
        <v>68.400000000000006</v>
      </c>
    </row>
    <row r="40" spans="1:4" x14ac:dyDescent="0.3">
      <c r="A40" s="7">
        <f t="shared" si="0"/>
        <v>26</v>
      </c>
      <c r="B40" s="11" t="s">
        <v>28</v>
      </c>
      <c r="C40" s="7">
        <v>14</v>
      </c>
      <c r="D40" s="9">
        <f>6.16*14</f>
        <v>86.240000000000009</v>
      </c>
    </row>
    <row r="41" spans="1:4" x14ac:dyDescent="0.3">
      <c r="A41" s="7">
        <f t="shared" si="0"/>
        <v>27</v>
      </c>
      <c r="B41" s="11" t="s">
        <v>29</v>
      </c>
      <c r="C41" s="7">
        <v>1</v>
      </c>
      <c r="D41" s="9">
        <v>70.13</v>
      </c>
    </row>
    <row r="42" spans="1:4" x14ac:dyDescent="0.3">
      <c r="A42" s="7">
        <f t="shared" si="0"/>
        <v>28</v>
      </c>
      <c r="B42" s="11" t="s">
        <v>30</v>
      </c>
      <c r="C42" s="7">
        <v>2</v>
      </c>
      <c r="D42" s="9">
        <f>8.97*2</f>
        <v>17.940000000000001</v>
      </c>
    </row>
    <row r="43" spans="1:4" x14ac:dyDescent="0.3">
      <c r="A43" s="7">
        <f t="shared" si="0"/>
        <v>29</v>
      </c>
      <c r="B43" s="11" t="s">
        <v>31</v>
      </c>
      <c r="C43" s="7">
        <v>1</v>
      </c>
      <c r="D43" s="9">
        <v>48.31</v>
      </c>
    </row>
    <row r="44" spans="1:4" x14ac:dyDescent="0.3">
      <c r="A44" s="7">
        <f t="shared" si="0"/>
        <v>30</v>
      </c>
      <c r="B44" s="11" t="s">
        <v>32</v>
      </c>
      <c r="C44" s="7">
        <v>3</v>
      </c>
      <c r="D44" s="9">
        <f>3.94*3</f>
        <v>11.82</v>
      </c>
    </row>
    <row r="45" spans="1:4" x14ac:dyDescent="0.3">
      <c r="A45" s="7">
        <f t="shared" si="0"/>
        <v>31</v>
      </c>
      <c r="B45" s="11" t="s">
        <v>33</v>
      </c>
      <c r="C45" s="7">
        <v>20</v>
      </c>
      <c r="D45" s="9">
        <f>2.32*20</f>
        <v>46.4</v>
      </c>
    </row>
    <row r="46" spans="1:4" x14ac:dyDescent="0.3">
      <c r="A46" s="7">
        <f t="shared" si="0"/>
        <v>32</v>
      </c>
      <c r="B46" s="11" t="s">
        <v>34</v>
      </c>
      <c r="C46" s="7">
        <v>1</v>
      </c>
      <c r="D46" s="9">
        <v>33.69</v>
      </c>
    </row>
    <row r="47" spans="1:4" x14ac:dyDescent="0.3">
      <c r="A47" s="7">
        <f t="shared" si="0"/>
        <v>33</v>
      </c>
      <c r="B47" s="11" t="s">
        <v>35</v>
      </c>
      <c r="C47" s="7">
        <v>1</v>
      </c>
      <c r="D47" s="9">
        <v>12.63</v>
      </c>
    </row>
    <row r="48" spans="1:4" x14ac:dyDescent="0.3">
      <c r="A48" s="7">
        <f t="shared" si="0"/>
        <v>34</v>
      </c>
      <c r="B48" s="11" t="s">
        <v>36</v>
      </c>
      <c r="C48" s="7">
        <v>6</v>
      </c>
      <c r="D48" s="9">
        <f>3.45*6</f>
        <v>20.700000000000003</v>
      </c>
    </row>
    <row r="49" spans="1:4" x14ac:dyDescent="0.3">
      <c r="A49" s="7">
        <f t="shared" si="0"/>
        <v>35</v>
      </c>
      <c r="B49" s="11" t="s">
        <v>37</v>
      </c>
      <c r="C49" s="7">
        <v>6</v>
      </c>
      <c r="D49" s="9">
        <f>2.91*6</f>
        <v>17.46</v>
      </c>
    </row>
    <row r="50" spans="1:4" x14ac:dyDescent="0.3">
      <c r="A50" s="7">
        <f t="shared" si="0"/>
        <v>36</v>
      </c>
      <c r="B50" s="11" t="s">
        <v>38</v>
      </c>
      <c r="C50" s="7">
        <v>6</v>
      </c>
      <c r="D50" s="9">
        <f>3.89*6</f>
        <v>23.34</v>
      </c>
    </row>
    <row r="51" spans="1:4" x14ac:dyDescent="0.3">
      <c r="A51" s="7">
        <f t="shared" si="0"/>
        <v>37</v>
      </c>
      <c r="B51" s="11" t="s">
        <v>39</v>
      </c>
      <c r="C51" s="7">
        <v>6</v>
      </c>
      <c r="D51" s="9">
        <f>7.22*6</f>
        <v>43.32</v>
      </c>
    </row>
    <row r="52" spans="1:4" x14ac:dyDescent="0.3">
      <c r="A52" s="7">
        <f t="shared" si="0"/>
        <v>38</v>
      </c>
      <c r="B52" s="11" t="s">
        <v>40</v>
      </c>
      <c r="C52" s="7">
        <v>6</v>
      </c>
      <c r="D52" s="9">
        <f>12.39*6</f>
        <v>74.34</v>
      </c>
    </row>
    <row r="53" spans="1:4" x14ac:dyDescent="0.3">
      <c r="A53" s="7">
        <f t="shared" si="0"/>
        <v>39</v>
      </c>
      <c r="B53" s="11" t="s">
        <v>41</v>
      </c>
      <c r="C53" s="7">
        <v>6</v>
      </c>
      <c r="D53" s="9">
        <f>8.09*6</f>
        <v>48.54</v>
      </c>
    </row>
    <row r="54" spans="1:4" x14ac:dyDescent="0.3">
      <c r="A54" s="7">
        <f t="shared" si="0"/>
        <v>40</v>
      </c>
      <c r="B54" s="11" t="s">
        <v>42</v>
      </c>
      <c r="C54" s="7">
        <v>6</v>
      </c>
      <c r="D54" s="9">
        <f>0.67*6</f>
        <v>4.0200000000000005</v>
      </c>
    </row>
    <row r="55" spans="1:4" x14ac:dyDescent="0.3">
      <c r="A55" s="7">
        <f t="shared" si="0"/>
        <v>41</v>
      </c>
      <c r="B55" s="11" t="s">
        <v>43</v>
      </c>
      <c r="C55" s="7">
        <v>4</v>
      </c>
      <c r="D55" s="9">
        <f>24.78*4</f>
        <v>99.12</v>
      </c>
    </row>
    <row r="56" spans="1:4" x14ac:dyDescent="0.3">
      <c r="A56" s="7">
        <f t="shared" si="0"/>
        <v>42</v>
      </c>
      <c r="B56" s="11" t="s">
        <v>44</v>
      </c>
      <c r="C56" s="7">
        <v>5</v>
      </c>
      <c r="D56" s="9">
        <f>1.95*5</f>
        <v>9.75</v>
      </c>
    </row>
    <row r="57" spans="1:4" x14ac:dyDescent="0.3">
      <c r="A57" s="7">
        <f t="shared" si="0"/>
        <v>43</v>
      </c>
      <c r="B57" s="11" t="s">
        <v>62</v>
      </c>
      <c r="C57" s="7">
        <v>1</v>
      </c>
      <c r="D57" s="9">
        <v>36</v>
      </c>
    </row>
    <row r="58" spans="1:4" x14ac:dyDescent="0.3">
      <c r="A58" s="7">
        <f t="shared" si="0"/>
        <v>44</v>
      </c>
      <c r="B58" s="11" t="s">
        <v>45</v>
      </c>
      <c r="C58" s="7">
        <v>1</v>
      </c>
      <c r="D58" s="9">
        <v>12</v>
      </c>
    </row>
    <row r="59" spans="1:4" x14ac:dyDescent="0.3">
      <c r="A59" s="7">
        <f t="shared" si="0"/>
        <v>45</v>
      </c>
      <c r="B59" s="11" t="s">
        <v>63</v>
      </c>
      <c r="C59" s="7">
        <v>1</v>
      </c>
      <c r="D59" s="9">
        <v>15</v>
      </c>
    </row>
    <row r="60" spans="1:4" x14ac:dyDescent="0.3">
      <c r="A60" s="7">
        <f t="shared" si="0"/>
        <v>46</v>
      </c>
      <c r="B60" s="11" t="s">
        <v>64</v>
      </c>
      <c r="C60" s="7">
        <v>1</v>
      </c>
      <c r="D60" s="9">
        <v>12</v>
      </c>
    </row>
    <row r="61" spans="1:4" x14ac:dyDescent="0.3">
      <c r="A61" s="7">
        <f t="shared" si="0"/>
        <v>47</v>
      </c>
      <c r="B61" s="11" t="s">
        <v>65</v>
      </c>
      <c r="C61" s="7">
        <v>1</v>
      </c>
      <c r="D61" s="9">
        <v>36</v>
      </c>
    </row>
    <row r="62" spans="1:4" x14ac:dyDescent="0.3">
      <c r="A62" s="7">
        <f t="shared" si="0"/>
        <v>48</v>
      </c>
      <c r="B62" s="11" t="s">
        <v>66</v>
      </c>
      <c r="C62" s="7">
        <v>1</v>
      </c>
      <c r="D62" s="9">
        <v>36</v>
      </c>
    </row>
    <row r="63" spans="1:4" x14ac:dyDescent="0.3">
      <c r="A63" s="7">
        <f t="shared" si="0"/>
        <v>49</v>
      </c>
      <c r="B63" s="11" t="s">
        <v>46</v>
      </c>
      <c r="C63" s="7">
        <v>1</v>
      </c>
      <c r="D63" s="9">
        <v>15</v>
      </c>
    </row>
    <row r="64" spans="1:4" x14ac:dyDescent="0.3">
      <c r="A64" s="7">
        <f t="shared" si="0"/>
        <v>50</v>
      </c>
      <c r="B64" s="11" t="s">
        <v>47</v>
      </c>
      <c r="C64" s="7">
        <v>1</v>
      </c>
      <c r="D64" s="9">
        <v>15</v>
      </c>
    </row>
    <row r="65" spans="1:4" x14ac:dyDescent="0.3">
      <c r="A65" s="7">
        <f t="shared" si="0"/>
        <v>51</v>
      </c>
      <c r="B65" s="11" t="s">
        <v>67</v>
      </c>
      <c r="C65" s="7">
        <v>1</v>
      </c>
      <c r="D65" s="9">
        <v>12</v>
      </c>
    </row>
    <row r="66" spans="1:4" x14ac:dyDescent="0.3">
      <c r="A66" s="7">
        <f t="shared" si="0"/>
        <v>52</v>
      </c>
      <c r="B66" s="11" t="s">
        <v>48</v>
      </c>
      <c r="C66" s="7">
        <v>1</v>
      </c>
      <c r="D66" s="9">
        <v>36</v>
      </c>
    </row>
    <row r="67" spans="1:4" x14ac:dyDescent="0.3">
      <c r="A67" s="7">
        <f t="shared" si="0"/>
        <v>53</v>
      </c>
      <c r="B67" s="11" t="s">
        <v>49</v>
      </c>
      <c r="C67" s="7">
        <v>1</v>
      </c>
      <c r="D67" s="9">
        <v>36</v>
      </c>
    </row>
    <row r="68" spans="1:4" x14ac:dyDescent="0.3">
      <c r="A68" s="7">
        <f t="shared" si="0"/>
        <v>54</v>
      </c>
      <c r="B68" s="11" t="s">
        <v>50</v>
      </c>
      <c r="C68" s="7">
        <v>1</v>
      </c>
      <c r="D68" s="9">
        <v>9</v>
      </c>
    </row>
    <row r="69" spans="1:4" x14ac:dyDescent="0.3">
      <c r="A69" s="7">
        <f t="shared" si="0"/>
        <v>55</v>
      </c>
      <c r="B69" s="11" t="s">
        <v>51</v>
      </c>
      <c r="C69" s="7">
        <v>1</v>
      </c>
      <c r="D69" s="9">
        <v>15</v>
      </c>
    </row>
    <row r="70" spans="1:4" x14ac:dyDescent="0.3">
      <c r="A70" s="7">
        <f t="shared" si="0"/>
        <v>56</v>
      </c>
      <c r="B70" s="11" t="s">
        <v>68</v>
      </c>
      <c r="C70" s="7">
        <v>27</v>
      </c>
      <c r="D70" s="9">
        <f>27*63</f>
        <v>1701</v>
      </c>
    </row>
    <row r="71" spans="1:4" x14ac:dyDescent="0.3">
      <c r="A71" s="7">
        <f t="shared" si="0"/>
        <v>57</v>
      </c>
      <c r="B71" s="11" t="s">
        <v>69</v>
      </c>
      <c r="C71" s="7">
        <v>20</v>
      </c>
      <c r="D71" s="9">
        <f>20*36</f>
        <v>720</v>
      </c>
    </row>
    <row r="72" spans="1:4" x14ac:dyDescent="0.3">
      <c r="A72" s="7">
        <f t="shared" si="0"/>
        <v>58</v>
      </c>
      <c r="B72" s="11" t="s">
        <v>70</v>
      </c>
      <c r="C72" s="7">
        <v>350</v>
      </c>
      <c r="D72" s="9">
        <f>350*2.7</f>
        <v>945.00000000000011</v>
      </c>
    </row>
    <row r="73" spans="1:4" x14ac:dyDescent="0.3">
      <c r="A73" s="7">
        <f t="shared" si="0"/>
        <v>59</v>
      </c>
      <c r="B73" s="1" t="s">
        <v>73</v>
      </c>
      <c r="C73" s="7">
        <v>360</v>
      </c>
      <c r="D73" s="9">
        <f>360*13.2</f>
        <v>4752</v>
      </c>
    </row>
    <row r="74" spans="1:4" x14ac:dyDescent="0.3">
      <c r="A74" s="7">
        <f t="shared" si="0"/>
        <v>60</v>
      </c>
      <c r="B74" s="11" t="s">
        <v>74</v>
      </c>
      <c r="C74" s="7">
        <v>300</v>
      </c>
      <c r="D74" s="9">
        <f>300*21.54</f>
        <v>6462</v>
      </c>
    </row>
    <row r="75" spans="1:4" x14ac:dyDescent="0.3">
      <c r="A75" s="7">
        <f t="shared" si="0"/>
        <v>61</v>
      </c>
      <c r="B75" s="11" t="s">
        <v>75</v>
      </c>
      <c r="C75" s="7">
        <v>300</v>
      </c>
      <c r="D75" s="9">
        <f>300*21.6</f>
        <v>6480</v>
      </c>
    </row>
    <row r="76" spans="1:4" x14ac:dyDescent="0.3">
      <c r="A76" s="7">
        <f t="shared" si="0"/>
        <v>62</v>
      </c>
      <c r="B76" s="11" t="s">
        <v>76</v>
      </c>
      <c r="C76" s="7">
        <v>10</v>
      </c>
      <c r="D76" s="9">
        <f>10*70.2</f>
        <v>702</v>
      </c>
    </row>
    <row r="77" spans="1:4" x14ac:dyDescent="0.3">
      <c r="A77" s="7"/>
      <c r="B77" s="12" t="s">
        <v>60</v>
      </c>
      <c r="C77" s="7"/>
      <c r="D77" s="13">
        <f>SUM(D15:D76)</f>
        <v>545537.13000000012</v>
      </c>
    </row>
    <row r="78" spans="1:4" x14ac:dyDescent="0.3">
      <c r="A78" s="16"/>
      <c r="B78" s="17"/>
      <c r="C78" s="16"/>
      <c r="D78" s="18"/>
    </row>
    <row r="79" spans="1:4" x14ac:dyDescent="0.3">
      <c r="A79" s="16"/>
      <c r="B79" s="17"/>
      <c r="C79" s="16"/>
      <c r="D79" s="18"/>
    </row>
    <row r="80" spans="1:4" x14ac:dyDescent="0.3">
      <c r="A80" s="16"/>
      <c r="B80" s="17"/>
      <c r="C80" s="16"/>
      <c r="D80" s="18"/>
    </row>
    <row r="83" spans="1:4" x14ac:dyDescent="0.3">
      <c r="A83" s="28" t="s">
        <v>52</v>
      </c>
      <c r="B83" s="28"/>
      <c r="C83" s="28"/>
      <c r="D83" s="28"/>
    </row>
    <row r="84" spans="1:4" ht="41.25" customHeight="1" x14ac:dyDescent="0.3">
      <c r="A84" s="23" t="s">
        <v>53</v>
      </c>
      <c r="B84" s="23"/>
      <c r="C84" s="23"/>
      <c r="D84" s="23"/>
    </row>
    <row r="86" spans="1:4" ht="56.25" x14ac:dyDescent="0.3">
      <c r="A86" s="11" t="s">
        <v>4</v>
      </c>
      <c r="B86" s="5" t="s">
        <v>6</v>
      </c>
      <c r="C86" s="6" t="s">
        <v>7</v>
      </c>
      <c r="D86" s="5" t="s">
        <v>8</v>
      </c>
    </row>
    <row r="87" spans="1:4" x14ac:dyDescent="0.3">
      <c r="A87" s="7">
        <v>1</v>
      </c>
      <c r="B87" s="7" t="s">
        <v>54</v>
      </c>
      <c r="C87" s="7">
        <v>1</v>
      </c>
      <c r="D87" s="7">
        <v>275</v>
      </c>
    </row>
    <row r="88" spans="1:4" x14ac:dyDescent="0.3">
      <c r="A88" s="7">
        <v>2</v>
      </c>
      <c r="B88" s="7" t="s">
        <v>61</v>
      </c>
      <c r="C88" s="7">
        <v>17</v>
      </c>
      <c r="D88" s="7">
        <v>5017.3</v>
      </c>
    </row>
    <row r="89" spans="1:4" x14ac:dyDescent="0.3">
      <c r="A89" s="7"/>
      <c r="B89" s="7"/>
      <c r="C89" s="7"/>
      <c r="D89" s="7"/>
    </row>
    <row r="90" spans="1:4" x14ac:dyDescent="0.3">
      <c r="A90" s="7"/>
      <c r="B90" s="7"/>
      <c r="C90" s="7"/>
      <c r="D90" s="7"/>
    </row>
    <row r="91" spans="1:4" x14ac:dyDescent="0.3">
      <c r="A91" s="7"/>
      <c r="B91" s="14" t="s">
        <v>60</v>
      </c>
      <c r="C91" s="7"/>
      <c r="D91" s="15">
        <f>SUM(D87:D90)</f>
        <v>5292.3</v>
      </c>
    </row>
    <row r="94" spans="1:4" ht="81" customHeight="1" x14ac:dyDescent="0.3">
      <c r="A94" s="20"/>
      <c r="B94" s="21"/>
      <c r="C94" s="21"/>
      <c r="D94" s="21"/>
    </row>
    <row r="96" spans="1:4" x14ac:dyDescent="0.3">
      <c r="A96" s="22"/>
      <c r="B96" s="22"/>
      <c r="C96" s="22"/>
      <c r="D96" s="22"/>
    </row>
    <row r="98" spans="1:4" x14ac:dyDescent="0.3">
      <c r="A98" s="19"/>
      <c r="B98" s="19"/>
      <c r="C98" s="19"/>
      <c r="D98" s="19"/>
    </row>
  </sheetData>
  <mergeCells count="13">
    <mergeCell ref="A2:D2"/>
    <mergeCell ref="A94:D94"/>
    <mergeCell ref="A96:D96"/>
    <mergeCell ref="A98:D98"/>
    <mergeCell ref="A84:D84"/>
    <mergeCell ref="A3:D3"/>
    <mergeCell ref="A4:D4"/>
    <mergeCell ref="A5:D5"/>
    <mergeCell ref="A6:D6"/>
    <mergeCell ref="A7:D7"/>
    <mergeCell ref="A12:D12"/>
    <mergeCell ref="A10:D10"/>
    <mergeCell ref="A83:D8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</xdr:col>
                <xdr:colOff>2619375</xdr:colOff>
                <xdr:row>1</xdr:row>
                <xdr:rowOff>38100</xdr:rowOff>
              </from>
              <to>
                <xdr:col>1</xdr:col>
                <xdr:colOff>3295650</xdr:colOff>
                <xdr:row>2</xdr:row>
                <xdr:rowOff>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2018-09-25T13:00:47Z</cp:lastPrinted>
  <dcterms:created xsi:type="dcterms:W3CDTF">2018-09-13T16:01:59Z</dcterms:created>
  <dcterms:modified xsi:type="dcterms:W3CDTF">2018-11-16T15:42:22Z</dcterms:modified>
</cp:coreProperties>
</file>